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rcogmairiefile\utilisateurs$\lfrison\Mes documents\Fiscalité\Taxe Sejour\calcul 2019\protégé 83042\"/>
    </mc:Choice>
  </mc:AlternateContent>
  <bookViews>
    <workbookView xWindow="0" yWindow="0" windowWidth="19200" windowHeight="11295"/>
  </bookViews>
  <sheets>
    <sheet name="Meublé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T20" i="1"/>
  <c r="U20" i="1" s="1"/>
  <c r="V20" i="1" s="1"/>
  <c r="S20" i="1"/>
  <c r="P20" i="1"/>
  <c r="Q20" i="1" s="1"/>
  <c r="R20" i="1" s="1"/>
  <c r="O20" i="1"/>
  <c r="L20" i="1"/>
  <c r="M20" i="1" s="1"/>
  <c r="N20" i="1" s="1"/>
  <c r="K20" i="1"/>
  <c r="H20" i="1"/>
  <c r="I20" i="1" s="1"/>
  <c r="J20" i="1" s="1"/>
  <c r="V14" i="1"/>
  <c r="V13" i="1"/>
  <c r="V12" i="1"/>
  <c r="V11" i="1"/>
  <c r="V10" i="1"/>
  <c r="V9" i="1"/>
  <c r="V7" i="1"/>
  <c r="V6" i="1"/>
  <c r="V5" i="1"/>
  <c r="V4" i="1"/>
  <c r="U14" i="1"/>
  <c r="U13" i="1"/>
  <c r="U12" i="1"/>
  <c r="U11" i="1"/>
  <c r="U10" i="1"/>
  <c r="U9" i="1"/>
  <c r="U7" i="1"/>
  <c r="U6" i="1"/>
  <c r="U5" i="1"/>
  <c r="U4" i="1"/>
  <c r="T14" i="1"/>
  <c r="T13" i="1"/>
  <c r="T12" i="1"/>
  <c r="T11" i="1"/>
  <c r="T10" i="1"/>
  <c r="T9" i="1"/>
  <c r="T7" i="1"/>
  <c r="T6" i="1"/>
  <c r="T5" i="1"/>
  <c r="T4" i="1"/>
  <c r="S14" i="1"/>
  <c r="S13" i="1"/>
  <c r="S12" i="1"/>
  <c r="S11" i="1"/>
  <c r="S10" i="1"/>
  <c r="S9" i="1"/>
  <c r="S7" i="1"/>
  <c r="S6" i="1"/>
  <c r="S5" i="1"/>
  <c r="S4" i="1"/>
  <c r="R14" i="1"/>
  <c r="R13" i="1"/>
  <c r="R12" i="1"/>
  <c r="R11" i="1"/>
  <c r="R10" i="1"/>
  <c r="R9" i="1"/>
  <c r="R7" i="1"/>
  <c r="R6" i="1"/>
  <c r="R5" i="1"/>
  <c r="R4" i="1"/>
  <c r="Q14" i="1"/>
  <c r="Q13" i="1"/>
  <c r="Q12" i="1"/>
  <c r="Q11" i="1"/>
  <c r="Q10" i="1"/>
  <c r="Q9" i="1"/>
  <c r="Q4" i="1"/>
  <c r="Q5" i="1"/>
  <c r="Q6" i="1"/>
  <c r="Q7" i="1"/>
  <c r="H25" i="1" l="1"/>
  <c r="H24" i="1"/>
  <c r="D20" i="1" l="1"/>
  <c r="E20" i="1" s="1"/>
  <c r="F20" i="1" s="1"/>
  <c r="D14" i="1"/>
  <c r="E14" i="1" s="1"/>
  <c r="D13" i="1"/>
  <c r="E13" i="1" s="1"/>
  <c r="F13" i="1" s="1"/>
  <c r="D12" i="1"/>
  <c r="E12" i="1" s="1"/>
  <c r="D11" i="1"/>
  <c r="E11" i="1" s="1"/>
  <c r="F11" i="1" s="1"/>
  <c r="D10" i="1"/>
  <c r="E10" i="1" s="1"/>
  <c r="D9" i="1"/>
  <c r="E9" i="1" s="1"/>
  <c r="F9" i="1" s="1"/>
  <c r="D7" i="1"/>
  <c r="E7" i="1" s="1"/>
  <c r="D6" i="1"/>
  <c r="E6" i="1" s="1"/>
  <c r="F6" i="1" s="1"/>
  <c r="D5" i="1"/>
  <c r="E5" i="1" s="1"/>
  <c r="D4" i="1"/>
  <c r="E4" i="1" s="1"/>
  <c r="F4" i="1" s="1"/>
  <c r="D3" i="1"/>
  <c r="E3" i="1" s="1"/>
  <c r="D2" i="1"/>
  <c r="E2" i="1" s="1"/>
  <c r="H4" i="1" l="1"/>
  <c r="I4" i="1" s="1"/>
  <c r="J4" i="1" s="1"/>
  <c r="O4" i="1"/>
  <c r="P4" i="1" s="1"/>
  <c r="K4" i="1"/>
  <c r="L4" i="1" s="1"/>
  <c r="M4" i="1" s="1"/>
  <c r="N4" i="1" s="1"/>
  <c r="K9" i="1"/>
  <c r="L9" i="1" s="1"/>
  <c r="M9" i="1" s="1"/>
  <c r="N9" i="1" s="1"/>
  <c r="H9" i="1"/>
  <c r="O9" i="1"/>
  <c r="P9" i="1" s="1"/>
  <c r="K13" i="1"/>
  <c r="L13" i="1" s="1"/>
  <c r="M13" i="1" s="1"/>
  <c r="N13" i="1" s="1"/>
  <c r="H13" i="1"/>
  <c r="O13" i="1"/>
  <c r="P13" i="1" s="1"/>
  <c r="K6" i="1"/>
  <c r="L6" i="1" s="1"/>
  <c r="M6" i="1" s="1"/>
  <c r="N6" i="1" s="1"/>
  <c r="O6" i="1"/>
  <c r="P6" i="1" s="1"/>
  <c r="H6" i="1"/>
  <c r="I6" i="1" s="1"/>
  <c r="J6" i="1" s="1"/>
  <c r="O11" i="1"/>
  <c r="P11" i="1" s="1"/>
  <c r="K11" i="1"/>
  <c r="L11" i="1" s="1"/>
  <c r="M11" i="1" s="1"/>
  <c r="N11" i="1" s="1"/>
  <c r="H11" i="1"/>
  <c r="I11" i="1" s="1"/>
  <c r="J11" i="1" s="1"/>
  <c r="F2" i="1"/>
  <c r="F3" i="1"/>
  <c r="S3" i="1" s="1"/>
  <c r="T3" i="1" s="1"/>
  <c r="U3" i="1" s="1"/>
  <c r="V3" i="1" s="1"/>
  <c r="F14" i="1"/>
  <c r="F5" i="1"/>
  <c r="F12" i="1"/>
  <c r="F7" i="1"/>
  <c r="F10" i="1"/>
  <c r="I9" i="1"/>
  <c r="J9" i="1" s="1"/>
  <c r="I13" i="1"/>
  <c r="J13" i="1" s="1"/>
  <c r="S2" i="1" l="1"/>
  <c r="T2" i="1" s="1"/>
  <c r="U2" i="1" s="1"/>
  <c r="V2" i="1" s="1"/>
  <c r="O2" i="1"/>
  <c r="O3" i="1"/>
  <c r="P3" i="1" s="1"/>
  <c r="Q3" i="1" s="1"/>
  <c r="R3" i="1" s="1"/>
  <c r="K10" i="1"/>
  <c r="L10" i="1" s="1"/>
  <c r="M10" i="1" s="1"/>
  <c r="N10" i="1" s="1"/>
  <c r="H10" i="1"/>
  <c r="I10" i="1" s="1"/>
  <c r="J10" i="1" s="1"/>
  <c r="O10" i="1"/>
  <c r="P10" i="1" s="1"/>
  <c r="O12" i="1"/>
  <c r="P12" i="1" s="1"/>
  <c r="K12" i="1"/>
  <c r="L12" i="1" s="1"/>
  <c r="M12" i="1" s="1"/>
  <c r="N12" i="1" s="1"/>
  <c r="H12" i="1"/>
  <c r="I12" i="1" s="1"/>
  <c r="J12" i="1" s="1"/>
  <c r="K14" i="1"/>
  <c r="L14" i="1" s="1"/>
  <c r="M14" i="1" s="1"/>
  <c r="N14" i="1" s="1"/>
  <c r="H14" i="1"/>
  <c r="I14" i="1" s="1"/>
  <c r="J14" i="1" s="1"/>
  <c r="O14" i="1"/>
  <c r="P14" i="1" s="1"/>
  <c r="K2" i="1"/>
  <c r="L2" i="1" s="1"/>
  <c r="M2" i="1" s="1"/>
  <c r="N2" i="1" s="1"/>
  <c r="P2" i="1"/>
  <c r="Q2" i="1" s="1"/>
  <c r="R2" i="1" s="1"/>
  <c r="H2" i="1"/>
  <c r="I2" i="1" s="1"/>
  <c r="J2" i="1" s="1"/>
  <c r="O7" i="1"/>
  <c r="P7" i="1" s="1"/>
  <c r="H7" i="1"/>
  <c r="I7" i="1" s="1"/>
  <c r="J7" i="1" s="1"/>
  <c r="K7" i="1"/>
  <c r="L7" i="1" s="1"/>
  <c r="M7" i="1" s="1"/>
  <c r="N7" i="1" s="1"/>
  <c r="H5" i="1"/>
  <c r="I5" i="1" s="1"/>
  <c r="J5" i="1" s="1"/>
  <c r="K5" i="1"/>
  <c r="L5" i="1" s="1"/>
  <c r="M5" i="1" s="1"/>
  <c r="N5" i="1" s="1"/>
  <c r="O5" i="1"/>
  <c r="P5" i="1" s="1"/>
  <c r="H3" i="1"/>
  <c r="I3" i="1" s="1"/>
  <c r="J3" i="1" s="1"/>
  <c r="K3" i="1"/>
  <c r="L3" i="1" s="1"/>
  <c r="M3" i="1" s="1"/>
  <c r="N3" i="1" s="1"/>
</calcChain>
</file>

<file path=xl/sharedStrings.xml><?xml version="1.0" encoding="utf-8"?>
<sst xmlns="http://schemas.openxmlformats.org/spreadsheetml/2006/main" count="57" uniqueCount="30">
  <si>
    <t>MEUBLES</t>
  </si>
  <si>
    <t xml:space="preserve">Tarif </t>
  </si>
  <si>
    <t>nombre nuits</t>
  </si>
  <si>
    <t>Prix NUITEE</t>
  </si>
  <si>
    <t>Tarif maxi</t>
  </si>
  <si>
    <t>Tarif n°1 semaine</t>
  </si>
  <si>
    <t>Tarif n°2  semaine</t>
  </si>
  <si>
    <t>Tarif n°3  semaine</t>
  </si>
  <si>
    <t>Tarif n°4  semaine</t>
  </si>
  <si>
    <t>Tarif n°5  semaine</t>
  </si>
  <si>
    <t>Tarif n°6  semaine</t>
  </si>
  <si>
    <t>Tarif n°1 nuitée</t>
  </si>
  <si>
    <t>Tarif n°2  nuitée</t>
  </si>
  <si>
    <t>Tarif n°3 nuitée</t>
  </si>
  <si>
    <t>Tarif n°4  nuitée</t>
  </si>
  <si>
    <t>Tarif n°5 nuitée</t>
  </si>
  <si>
    <t>Tarif n°6  nuitée</t>
  </si>
  <si>
    <t>Exemple</t>
  </si>
  <si>
    <t>Le montant de la taxe de séjour par jour et par personnes est de :</t>
  </si>
  <si>
    <t>Si les trois personnes sont assujetties, on multiplie le tarif par 3 et par le nombre de nuits, la TS collectée pour 7 jours est donc de :</t>
  </si>
  <si>
    <t>Si seules 2 personnes sont assujetties, on multiplie le tarif par 2 et par le nombre de nuits, la TS collectée pour 7 jours est donc de :</t>
  </si>
  <si>
    <t>Tarif 1 pers avec part départementale</t>
  </si>
  <si>
    <t>Tarif 2 pers avec part départementale</t>
  </si>
  <si>
    <t>Tarif 3 pers avec part départementale</t>
  </si>
  <si>
    <t>Tarif 4 pers avec part départementale</t>
  </si>
  <si>
    <t>Nombre de personnes occupant l'hébergement</t>
  </si>
  <si>
    <t>1 pers par jour</t>
  </si>
  <si>
    <t>2 pers par pers/jour</t>
  </si>
  <si>
    <t>3 pers par pers/jour</t>
  </si>
  <si>
    <t>4 pers par pers/jour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</si>
</sst>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\ &quot;€&quot;"/>
    <numFmt numFmtId="166" formatCode="#,##0.00\ _€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4" fontId="0" fillId="2" borderId="1" xfId="0" applyNumberFormat="1" applyFill="1" applyBorder="1"/>
    <xf numFmtId="164" fontId="3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9" fontId="0" fillId="2" borderId="1" xfId="0" applyNumberFormat="1" applyFill="1" applyBorder="1" applyAlignment="1" applyProtection="1">
      <alignment horizontal="center" vertical="center" wrapText="1"/>
    </xf>
    <xf numFmtId="9" fontId="0" fillId="3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Protection="1"/>
    <xf numFmtId="164" fontId="0" fillId="0" borderId="1" xfId="0" applyNumberFormat="1" applyBorder="1" applyProtection="1"/>
    <xf numFmtId="164" fontId="0" fillId="2" borderId="1" xfId="0" applyNumberFormat="1" applyFill="1" applyBorder="1" applyProtection="1"/>
    <xf numFmtId="164" fontId="0" fillId="3" borderId="1" xfId="0" applyNumberFormat="1" applyFill="1" applyBorder="1" applyProtection="1"/>
    <xf numFmtId="0" fontId="0" fillId="0" borderId="0" xfId="0" applyProtection="1"/>
    <xf numFmtId="164" fontId="0" fillId="0" borderId="0" xfId="0" applyNumberFormat="1" applyProtection="1"/>
    <xf numFmtId="165" fontId="0" fillId="0" borderId="0" xfId="0" applyNumberFormat="1" applyProtection="1"/>
    <xf numFmtId="9" fontId="0" fillId="4" borderId="1" xfId="0" applyNumberFormat="1" applyFill="1" applyBorder="1" applyAlignment="1">
      <alignment horizontal="center" vertical="center" wrapText="1"/>
    </xf>
    <xf numFmtId="0" fontId="0" fillId="0" borderId="0" xfId="0" applyBorder="1" applyProtection="1"/>
    <xf numFmtId="164" fontId="0" fillId="0" borderId="0" xfId="0" applyNumberFormat="1" applyBorder="1" applyProtection="1"/>
    <xf numFmtId="164" fontId="3" fillId="4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6" fontId="0" fillId="0" borderId="0" xfId="0" applyNumberFormat="1"/>
    <xf numFmtId="166" fontId="0" fillId="0" borderId="0" xfId="0" applyNumberFormat="1" applyBorder="1" applyProtection="1"/>
    <xf numFmtId="166" fontId="0" fillId="0" borderId="0" xfId="0" applyNumberFormat="1" applyProtection="1"/>
    <xf numFmtId="165" fontId="0" fillId="0" borderId="0" xfId="0" applyNumberFormat="1"/>
    <xf numFmtId="164" fontId="0" fillId="3" borderId="1" xfId="0" applyNumberFormat="1" applyFill="1" applyBorder="1"/>
    <xf numFmtId="164" fontId="3" fillId="4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/>
    <xf numFmtId="164" fontId="3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workbookViewId="0">
      <selection activeCell="C4" sqref="C4"/>
    </sheetView>
  </sheetViews>
  <sheetFormatPr baseColWidth="10" defaultRowHeight="15" x14ac:dyDescent="0.25"/>
  <cols>
    <col min="1" max="1" width="59.5703125" customWidth="1"/>
    <col min="3" max="3" width="9" customWidth="1"/>
    <col min="5" max="5" width="9.140625" hidden="1" customWidth="1"/>
    <col min="6" max="6" width="9.140625" style="31" customWidth="1"/>
    <col min="7" max="7" width="9" customWidth="1"/>
    <col min="8" max="8" width="10" customWidth="1"/>
    <col min="9" max="9" width="12.140625" hidden="1" customWidth="1"/>
    <col min="10" max="10" width="12.140625" customWidth="1"/>
    <col min="11" max="11" width="0" hidden="1" customWidth="1"/>
    <col min="13" max="13" width="12.140625" hidden="1" customWidth="1"/>
    <col min="14" max="14" width="12.140625" customWidth="1"/>
    <col min="15" max="15" width="0" hidden="1" customWidth="1"/>
    <col min="17" max="17" width="12" hidden="1" customWidth="1"/>
    <col min="18" max="18" width="12" customWidth="1"/>
    <col min="19" max="19" width="0" hidden="1" customWidth="1"/>
    <col min="21" max="21" width="12" hidden="1" customWidth="1"/>
    <col min="22" max="22" width="12" customWidth="1"/>
  </cols>
  <sheetData>
    <row r="1" spans="1:24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>
        <v>0.03</v>
      </c>
      <c r="F1" s="3">
        <v>0.03</v>
      </c>
      <c r="G1" s="4" t="s">
        <v>4</v>
      </c>
      <c r="H1" s="3" t="s">
        <v>26</v>
      </c>
      <c r="I1" s="5" t="s">
        <v>21</v>
      </c>
      <c r="J1" s="5" t="s">
        <v>21</v>
      </c>
      <c r="K1" s="25" t="s">
        <v>27</v>
      </c>
      <c r="L1" s="3" t="s">
        <v>27</v>
      </c>
      <c r="M1" s="5" t="s">
        <v>22</v>
      </c>
      <c r="N1" s="5" t="s">
        <v>22</v>
      </c>
      <c r="O1" s="25" t="s">
        <v>28</v>
      </c>
      <c r="P1" s="3" t="s">
        <v>28</v>
      </c>
      <c r="Q1" s="5" t="s">
        <v>23</v>
      </c>
      <c r="R1" s="5" t="s">
        <v>23</v>
      </c>
      <c r="S1" s="25" t="s">
        <v>29</v>
      </c>
      <c r="T1" s="3" t="s">
        <v>29</v>
      </c>
      <c r="U1" s="5" t="s">
        <v>24</v>
      </c>
      <c r="V1" s="5" t="s">
        <v>24</v>
      </c>
    </row>
    <row r="2" spans="1:24" x14ac:dyDescent="0.25">
      <c r="A2" s="6" t="s">
        <v>5</v>
      </c>
      <c r="B2" s="7"/>
      <c r="C2" s="6">
        <v>7</v>
      </c>
      <c r="D2" s="8">
        <f t="shared" ref="D2:D14" si="0">B2/C2</f>
        <v>0</v>
      </c>
      <c r="E2" s="9">
        <f t="shared" ref="E2:E7" si="1">D2*$E$1</f>
        <v>0</v>
      </c>
      <c r="F2" s="9">
        <f t="shared" ref="F2:F7" si="2">ROUND(E2,2)</f>
        <v>0</v>
      </c>
      <c r="G2" s="35">
        <v>2.2999999999999998</v>
      </c>
      <c r="H2" s="38">
        <f>IF(F2&gt;G2,G2,F2)</f>
        <v>0</v>
      </c>
      <c r="I2" s="10">
        <f>H2*1.1</f>
        <v>0</v>
      </c>
      <c r="J2" s="37">
        <f>ROUND(I2,2)</f>
        <v>0</v>
      </c>
      <c r="K2" s="36">
        <f>IF(F2/2&gt;G2,G2,F2/2)</f>
        <v>0</v>
      </c>
      <c r="L2" s="9">
        <f>ROUND(K2,2)</f>
        <v>0</v>
      </c>
      <c r="M2" s="10">
        <f>L2*1.1</f>
        <v>0</v>
      </c>
      <c r="N2" s="37">
        <f>ROUND(M2,2)</f>
        <v>0</v>
      </c>
      <c r="O2" s="36">
        <f>IF(F2/3&gt;G2,G2,F2/3)</f>
        <v>0</v>
      </c>
      <c r="P2" s="9">
        <f>ROUND(O2,2)</f>
        <v>0</v>
      </c>
      <c r="Q2" s="10">
        <f>P2*1.1</f>
        <v>0</v>
      </c>
      <c r="R2" s="37">
        <f>ROUND(Q2,2)</f>
        <v>0</v>
      </c>
      <c r="S2" s="36">
        <f>IF(F2/4&gt;G2,G2,F2/4)</f>
        <v>0</v>
      </c>
      <c r="T2" s="9">
        <f>ROUND(S2,2)</f>
        <v>0</v>
      </c>
      <c r="U2" s="10">
        <f>T2*1.1</f>
        <v>0</v>
      </c>
      <c r="V2" s="37">
        <f>ROUND(U2,2)</f>
        <v>0</v>
      </c>
    </row>
    <row r="3" spans="1:24" x14ac:dyDescent="0.25">
      <c r="A3" s="6" t="s">
        <v>6</v>
      </c>
      <c r="B3" s="7"/>
      <c r="C3" s="6">
        <v>7</v>
      </c>
      <c r="D3" s="8">
        <f t="shared" si="0"/>
        <v>0</v>
      </c>
      <c r="E3" s="9">
        <f t="shared" si="1"/>
        <v>0</v>
      </c>
      <c r="F3" s="9">
        <f t="shared" si="2"/>
        <v>0</v>
      </c>
      <c r="G3" s="35">
        <v>2.2999999999999998</v>
      </c>
      <c r="H3" s="38">
        <f t="shared" ref="H3:H7" si="3">IF(F3&gt;G3,G3,F3)</f>
        <v>0</v>
      </c>
      <c r="I3" s="10">
        <f t="shared" ref="I3:I14" si="4">H3*1.1</f>
        <v>0</v>
      </c>
      <c r="J3" s="37">
        <f t="shared" ref="J3:J7" si="5">ROUND(I3,2)</f>
        <v>0</v>
      </c>
      <c r="K3" s="36">
        <f t="shared" ref="K3:K7" si="6">IF(F3/2&gt;G3,G3,F3/2)</f>
        <v>0</v>
      </c>
      <c r="L3" s="9">
        <f t="shared" ref="L3:L7" si="7">ROUND(K3,2)</f>
        <v>0</v>
      </c>
      <c r="M3" s="10">
        <f t="shared" ref="M3:M7" si="8">L3*1.1</f>
        <v>0</v>
      </c>
      <c r="N3" s="37">
        <f t="shared" ref="N3:N7" si="9">ROUND(M3,2)</f>
        <v>0</v>
      </c>
      <c r="O3" s="36">
        <f t="shared" ref="O3:O7" si="10">IF(F3/3&gt;G3,F3,F3/3)</f>
        <v>0</v>
      </c>
      <c r="P3" s="9">
        <f t="shared" ref="P3:P7" si="11">ROUND(O3,2)</f>
        <v>0</v>
      </c>
      <c r="Q3" s="10">
        <f t="shared" ref="Q3:Q14" si="12">P3*1.1</f>
        <v>0</v>
      </c>
      <c r="R3" s="37">
        <f t="shared" ref="R3:R7" si="13">ROUND(Q3,2)</f>
        <v>0</v>
      </c>
      <c r="S3" s="36">
        <f t="shared" ref="S3:S7" si="14">IF(F3/4&gt;G3,G3,F3/4)</f>
        <v>0</v>
      </c>
      <c r="T3" s="9">
        <f t="shared" ref="T3:T7" si="15">ROUND(S3,2)</f>
        <v>0</v>
      </c>
      <c r="U3" s="10">
        <f t="shared" ref="U3:U7" si="16">T3*1.1</f>
        <v>0</v>
      </c>
      <c r="V3" s="37">
        <f t="shared" ref="V3:V7" si="17">ROUND(U3,2)</f>
        <v>0</v>
      </c>
    </row>
    <row r="4" spans="1:24" x14ac:dyDescent="0.25">
      <c r="A4" s="6" t="s">
        <v>7</v>
      </c>
      <c r="B4" s="7"/>
      <c r="C4" s="6">
        <v>7</v>
      </c>
      <c r="D4" s="8">
        <f t="shared" si="0"/>
        <v>0</v>
      </c>
      <c r="E4" s="9">
        <f t="shared" si="1"/>
        <v>0</v>
      </c>
      <c r="F4" s="9">
        <f t="shared" si="2"/>
        <v>0</v>
      </c>
      <c r="G4" s="35">
        <v>2.2999999999999998</v>
      </c>
      <c r="H4" s="38">
        <f t="shared" si="3"/>
        <v>0</v>
      </c>
      <c r="I4" s="10">
        <f t="shared" si="4"/>
        <v>0</v>
      </c>
      <c r="J4" s="37">
        <f t="shared" si="5"/>
        <v>0</v>
      </c>
      <c r="K4" s="36">
        <f t="shared" si="6"/>
        <v>0</v>
      </c>
      <c r="L4" s="9">
        <f t="shared" si="7"/>
        <v>0</v>
      </c>
      <c r="M4" s="10">
        <f t="shared" si="8"/>
        <v>0</v>
      </c>
      <c r="N4" s="37">
        <f t="shared" si="9"/>
        <v>0</v>
      </c>
      <c r="O4" s="36">
        <f t="shared" si="10"/>
        <v>0</v>
      </c>
      <c r="P4" s="9">
        <f t="shared" si="11"/>
        <v>0</v>
      </c>
      <c r="Q4" s="10">
        <f t="shared" si="12"/>
        <v>0</v>
      </c>
      <c r="R4" s="37">
        <f t="shared" si="13"/>
        <v>0</v>
      </c>
      <c r="S4" s="36">
        <f t="shared" si="14"/>
        <v>0</v>
      </c>
      <c r="T4" s="9">
        <f t="shared" si="15"/>
        <v>0</v>
      </c>
      <c r="U4" s="10">
        <f t="shared" si="16"/>
        <v>0</v>
      </c>
      <c r="V4" s="37">
        <f t="shared" si="17"/>
        <v>0</v>
      </c>
    </row>
    <row r="5" spans="1:24" x14ac:dyDescent="0.25">
      <c r="A5" s="6" t="s">
        <v>8</v>
      </c>
      <c r="B5" s="7"/>
      <c r="C5" s="6">
        <v>7</v>
      </c>
      <c r="D5" s="8">
        <f t="shared" si="0"/>
        <v>0</v>
      </c>
      <c r="E5" s="9">
        <f t="shared" si="1"/>
        <v>0</v>
      </c>
      <c r="F5" s="9">
        <f t="shared" si="2"/>
        <v>0</v>
      </c>
      <c r="G5" s="35">
        <v>2.2999999999999998</v>
      </c>
      <c r="H5" s="38">
        <f t="shared" si="3"/>
        <v>0</v>
      </c>
      <c r="I5" s="10">
        <f t="shared" si="4"/>
        <v>0</v>
      </c>
      <c r="J5" s="37">
        <f t="shared" si="5"/>
        <v>0</v>
      </c>
      <c r="K5" s="36">
        <f t="shared" si="6"/>
        <v>0</v>
      </c>
      <c r="L5" s="9">
        <f t="shared" si="7"/>
        <v>0</v>
      </c>
      <c r="M5" s="10">
        <f t="shared" si="8"/>
        <v>0</v>
      </c>
      <c r="N5" s="37">
        <f t="shared" si="9"/>
        <v>0</v>
      </c>
      <c r="O5" s="36">
        <f t="shared" si="10"/>
        <v>0</v>
      </c>
      <c r="P5" s="9">
        <f t="shared" si="11"/>
        <v>0</v>
      </c>
      <c r="Q5" s="10">
        <f t="shared" si="12"/>
        <v>0</v>
      </c>
      <c r="R5" s="37">
        <f t="shared" si="13"/>
        <v>0</v>
      </c>
      <c r="S5" s="36">
        <f t="shared" si="14"/>
        <v>0</v>
      </c>
      <c r="T5" s="9">
        <f t="shared" si="15"/>
        <v>0</v>
      </c>
      <c r="U5" s="10">
        <f t="shared" si="16"/>
        <v>0</v>
      </c>
      <c r="V5" s="37">
        <f t="shared" si="17"/>
        <v>0</v>
      </c>
    </row>
    <row r="6" spans="1:24" x14ac:dyDescent="0.25">
      <c r="A6" s="6" t="s">
        <v>9</v>
      </c>
      <c r="B6" s="7"/>
      <c r="C6" s="6">
        <v>7</v>
      </c>
      <c r="D6" s="8">
        <f t="shared" si="0"/>
        <v>0</v>
      </c>
      <c r="E6" s="9">
        <f t="shared" si="1"/>
        <v>0</v>
      </c>
      <c r="F6" s="9">
        <f t="shared" si="2"/>
        <v>0</v>
      </c>
      <c r="G6" s="35">
        <v>2.2999999999999998</v>
      </c>
      <c r="H6" s="38">
        <f t="shared" si="3"/>
        <v>0</v>
      </c>
      <c r="I6" s="10">
        <f t="shared" si="4"/>
        <v>0</v>
      </c>
      <c r="J6" s="37">
        <f t="shared" si="5"/>
        <v>0</v>
      </c>
      <c r="K6" s="36">
        <f t="shared" si="6"/>
        <v>0</v>
      </c>
      <c r="L6" s="9">
        <f t="shared" si="7"/>
        <v>0</v>
      </c>
      <c r="M6" s="10">
        <f t="shared" si="8"/>
        <v>0</v>
      </c>
      <c r="N6" s="37">
        <f t="shared" si="9"/>
        <v>0</v>
      </c>
      <c r="O6" s="36">
        <f t="shared" si="10"/>
        <v>0</v>
      </c>
      <c r="P6" s="9">
        <f t="shared" si="11"/>
        <v>0</v>
      </c>
      <c r="Q6" s="10">
        <f t="shared" si="12"/>
        <v>0</v>
      </c>
      <c r="R6" s="37">
        <f t="shared" si="13"/>
        <v>0</v>
      </c>
      <c r="S6" s="36">
        <f t="shared" si="14"/>
        <v>0</v>
      </c>
      <c r="T6" s="9">
        <f t="shared" si="15"/>
        <v>0</v>
      </c>
      <c r="U6" s="10">
        <f t="shared" si="16"/>
        <v>0</v>
      </c>
      <c r="V6" s="37">
        <f t="shared" si="17"/>
        <v>0</v>
      </c>
      <c r="X6" s="30"/>
    </row>
    <row r="7" spans="1:24" x14ac:dyDescent="0.25">
      <c r="A7" s="6" t="s">
        <v>10</v>
      </c>
      <c r="B7" s="7"/>
      <c r="C7" s="6">
        <v>7</v>
      </c>
      <c r="D7" s="8">
        <f t="shared" si="0"/>
        <v>0</v>
      </c>
      <c r="E7" s="9">
        <f t="shared" si="1"/>
        <v>0</v>
      </c>
      <c r="F7" s="9">
        <f t="shared" si="2"/>
        <v>0</v>
      </c>
      <c r="G7" s="35">
        <v>2.2999999999999998</v>
      </c>
      <c r="H7" s="38">
        <f t="shared" si="3"/>
        <v>0</v>
      </c>
      <c r="I7" s="10">
        <f t="shared" si="4"/>
        <v>0</v>
      </c>
      <c r="J7" s="37">
        <f t="shared" si="5"/>
        <v>0</v>
      </c>
      <c r="K7" s="36">
        <f t="shared" si="6"/>
        <v>0</v>
      </c>
      <c r="L7" s="9">
        <f t="shared" si="7"/>
        <v>0</v>
      </c>
      <c r="M7" s="10">
        <f t="shared" si="8"/>
        <v>0</v>
      </c>
      <c r="N7" s="37">
        <f t="shared" si="9"/>
        <v>0</v>
      </c>
      <c r="O7" s="36">
        <f t="shared" si="10"/>
        <v>0</v>
      </c>
      <c r="P7" s="9">
        <f t="shared" si="11"/>
        <v>0</v>
      </c>
      <c r="Q7" s="10">
        <f t="shared" si="12"/>
        <v>0</v>
      </c>
      <c r="R7" s="37">
        <f t="shared" si="13"/>
        <v>0</v>
      </c>
      <c r="S7" s="36">
        <f t="shared" si="14"/>
        <v>0</v>
      </c>
      <c r="T7" s="9">
        <f t="shared" si="15"/>
        <v>0</v>
      </c>
      <c r="U7" s="10">
        <f t="shared" si="16"/>
        <v>0</v>
      </c>
      <c r="V7" s="37">
        <f t="shared" si="17"/>
        <v>0</v>
      </c>
    </row>
    <row r="8" spans="1:24" x14ac:dyDescent="0.25">
      <c r="A8" s="11"/>
      <c r="B8" s="12"/>
      <c r="C8" s="11"/>
      <c r="D8" s="9"/>
      <c r="E8" s="9"/>
      <c r="F8" s="9"/>
      <c r="G8" s="9"/>
      <c r="H8" s="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4" x14ac:dyDescent="0.25">
      <c r="A9" s="6" t="s">
        <v>11</v>
      </c>
      <c r="B9" s="7"/>
      <c r="C9" s="11">
        <v>1</v>
      </c>
      <c r="D9" s="8">
        <f t="shared" si="0"/>
        <v>0</v>
      </c>
      <c r="E9" s="9">
        <f t="shared" ref="E9:E14" si="18">D9*$E$1</f>
        <v>0</v>
      </c>
      <c r="F9" s="9">
        <f t="shared" ref="F9:F14" si="19">ROUND(E9,2)</f>
        <v>0</v>
      </c>
      <c r="G9" s="35">
        <v>2.2999999999999998</v>
      </c>
      <c r="H9" s="38">
        <f t="shared" ref="H9:H14" si="20">IF(F9&gt;G9,G9,F9)</f>
        <v>0</v>
      </c>
      <c r="I9" s="10">
        <f t="shared" si="4"/>
        <v>0</v>
      </c>
      <c r="J9" s="37">
        <f t="shared" ref="J9:J14" si="21">ROUND(I9,2)</f>
        <v>0</v>
      </c>
      <c r="K9" s="36">
        <f t="shared" ref="K9:K14" si="22">IF(F9/2&gt;G9,G9,F9/2)</f>
        <v>0</v>
      </c>
      <c r="L9" s="9">
        <f t="shared" ref="L9:L14" si="23">ROUND(K9,2)</f>
        <v>0</v>
      </c>
      <c r="M9" s="10">
        <f t="shared" ref="M9:M14" si="24">L9*1.1</f>
        <v>0</v>
      </c>
      <c r="N9" s="37">
        <f t="shared" ref="N9:N14" si="25">ROUND(M9,2)</f>
        <v>0</v>
      </c>
      <c r="O9" s="36">
        <f t="shared" ref="O9:O14" si="26">IF(F9/3&gt;G9,F9,F9/3)</f>
        <v>0</v>
      </c>
      <c r="P9" s="9">
        <f t="shared" ref="P9:P14" si="27">ROUND(O9,2)</f>
        <v>0</v>
      </c>
      <c r="Q9" s="10">
        <f t="shared" si="12"/>
        <v>0</v>
      </c>
      <c r="R9" s="37">
        <f t="shared" ref="R9:R14" si="28">ROUND(Q9,2)</f>
        <v>0</v>
      </c>
      <c r="S9" s="36">
        <f t="shared" ref="S9:S14" si="29">IF(F9/4&gt;G9,G9,F9/4)</f>
        <v>0</v>
      </c>
      <c r="T9" s="9">
        <f t="shared" ref="T9:T14" si="30">ROUND(S9,2)</f>
        <v>0</v>
      </c>
      <c r="U9" s="10">
        <f t="shared" ref="U9:U14" si="31">T9*1.1</f>
        <v>0</v>
      </c>
      <c r="V9" s="37">
        <f t="shared" ref="V9:V14" si="32">ROUND(U9,2)</f>
        <v>0</v>
      </c>
    </row>
    <row r="10" spans="1:24" x14ac:dyDescent="0.25">
      <c r="A10" s="6" t="s">
        <v>12</v>
      </c>
      <c r="B10" s="7"/>
      <c r="C10" s="11">
        <v>1</v>
      </c>
      <c r="D10" s="8">
        <f t="shared" si="0"/>
        <v>0</v>
      </c>
      <c r="E10" s="9">
        <f t="shared" si="18"/>
        <v>0</v>
      </c>
      <c r="F10" s="9">
        <f t="shared" si="19"/>
        <v>0</v>
      </c>
      <c r="G10" s="35">
        <v>2.2999999999999998</v>
      </c>
      <c r="H10" s="38">
        <f t="shared" si="20"/>
        <v>0</v>
      </c>
      <c r="I10" s="10">
        <f t="shared" si="4"/>
        <v>0</v>
      </c>
      <c r="J10" s="37">
        <f t="shared" si="21"/>
        <v>0</v>
      </c>
      <c r="K10" s="36">
        <f t="shared" si="22"/>
        <v>0</v>
      </c>
      <c r="L10" s="9">
        <f t="shared" si="23"/>
        <v>0</v>
      </c>
      <c r="M10" s="10">
        <f t="shared" si="24"/>
        <v>0</v>
      </c>
      <c r="N10" s="37">
        <f t="shared" si="25"/>
        <v>0</v>
      </c>
      <c r="O10" s="36">
        <f t="shared" si="26"/>
        <v>0</v>
      </c>
      <c r="P10" s="9">
        <f t="shared" si="27"/>
        <v>0</v>
      </c>
      <c r="Q10" s="10">
        <f t="shared" si="12"/>
        <v>0</v>
      </c>
      <c r="R10" s="37">
        <f t="shared" si="28"/>
        <v>0</v>
      </c>
      <c r="S10" s="36">
        <f t="shared" si="29"/>
        <v>0</v>
      </c>
      <c r="T10" s="9">
        <f t="shared" si="30"/>
        <v>0</v>
      </c>
      <c r="U10" s="10">
        <f t="shared" si="31"/>
        <v>0</v>
      </c>
      <c r="V10" s="37">
        <f t="shared" si="32"/>
        <v>0</v>
      </c>
    </row>
    <row r="11" spans="1:24" x14ac:dyDescent="0.25">
      <c r="A11" s="6" t="s">
        <v>13</v>
      </c>
      <c r="B11" s="7"/>
      <c r="C11" s="11">
        <v>1</v>
      </c>
      <c r="D11" s="8">
        <f t="shared" si="0"/>
        <v>0</v>
      </c>
      <c r="E11" s="9">
        <f t="shared" si="18"/>
        <v>0</v>
      </c>
      <c r="F11" s="9">
        <f t="shared" si="19"/>
        <v>0</v>
      </c>
      <c r="G11" s="35">
        <v>2.2999999999999998</v>
      </c>
      <c r="H11" s="38">
        <f t="shared" si="20"/>
        <v>0</v>
      </c>
      <c r="I11" s="10">
        <f t="shared" si="4"/>
        <v>0</v>
      </c>
      <c r="J11" s="37">
        <f t="shared" si="21"/>
        <v>0</v>
      </c>
      <c r="K11" s="36">
        <f t="shared" si="22"/>
        <v>0</v>
      </c>
      <c r="L11" s="9">
        <f t="shared" si="23"/>
        <v>0</v>
      </c>
      <c r="M11" s="10">
        <f t="shared" si="24"/>
        <v>0</v>
      </c>
      <c r="N11" s="37">
        <f t="shared" si="25"/>
        <v>0</v>
      </c>
      <c r="O11" s="36">
        <f t="shared" si="26"/>
        <v>0</v>
      </c>
      <c r="P11" s="9">
        <f t="shared" si="27"/>
        <v>0</v>
      </c>
      <c r="Q11" s="10">
        <f t="shared" si="12"/>
        <v>0</v>
      </c>
      <c r="R11" s="37">
        <f t="shared" si="28"/>
        <v>0</v>
      </c>
      <c r="S11" s="36">
        <f t="shared" si="29"/>
        <v>0</v>
      </c>
      <c r="T11" s="9">
        <f t="shared" si="30"/>
        <v>0</v>
      </c>
      <c r="U11" s="10">
        <f t="shared" si="31"/>
        <v>0</v>
      </c>
      <c r="V11" s="37">
        <f t="shared" si="32"/>
        <v>0</v>
      </c>
    </row>
    <row r="12" spans="1:24" x14ac:dyDescent="0.25">
      <c r="A12" s="6" t="s">
        <v>14</v>
      </c>
      <c r="B12" s="7"/>
      <c r="C12" s="11">
        <v>1</v>
      </c>
      <c r="D12" s="8">
        <f t="shared" si="0"/>
        <v>0</v>
      </c>
      <c r="E12" s="9">
        <f t="shared" si="18"/>
        <v>0</v>
      </c>
      <c r="F12" s="9">
        <f t="shared" si="19"/>
        <v>0</v>
      </c>
      <c r="G12" s="35">
        <v>2.2999999999999998</v>
      </c>
      <c r="H12" s="38">
        <f t="shared" si="20"/>
        <v>0</v>
      </c>
      <c r="I12" s="10">
        <f t="shared" si="4"/>
        <v>0</v>
      </c>
      <c r="J12" s="37">
        <f t="shared" si="21"/>
        <v>0</v>
      </c>
      <c r="K12" s="36">
        <f t="shared" si="22"/>
        <v>0</v>
      </c>
      <c r="L12" s="9">
        <f t="shared" si="23"/>
        <v>0</v>
      </c>
      <c r="M12" s="10">
        <f t="shared" si="24"/>
        <v>0</v>
      </c>
      <c r="N12" s="37">
        <f t="shared" si="25"/>
        <v>0</v>
      </c>
      <c r="O12" s="36">
        <f t="shared" si="26"/>
        <v>0</v>
      </c>
      <c r="P12" s="9">
        <f t="shared" si="27"/>
        <v>0</v>
      </c>
      <c r="Q12" s="10">
        <f t="shared" si="12"/>
        <v>0</v>
      </c>
      <c r="R12" s="37">
        <f t="shared" si="28"/>
        <v>0</v>
      </c>
      <c r="S12" s="36">
        <f t="shared" si="29"/>
        <v>0</v>
      </c>
      <c r="T12" s="9">
        <f t="shared" si="30"/>
        <v>0</v>
      </c>
      <c r="U12" s="10">
        <f t="shared" si="31"/>
        <v>0</v>
      </c>
      <c r="V12" s="37">
        <f t="shared" si="32"/>
        <v>0</v>
      </c>
    </row>
    <row r="13" spans="1:24" x14ac:dyDescent="0.25">
      <c r="A13" s="6" t="s">
        <v>15</v>
      </c>
      <c r="B13" s="7"/>
      <c r="C13" s="11">
        <v>1</v>
      </c>
      <c r="D13" s="8">
        <f t="shared" si="0"/>
        <v>0</v>
      </c>
      <c r="E13" s="9">
        <f t="shared" si="18"/>
        <v>0</v>
      </c>
      <c r="F13" s="9">
        <f t="shared" si="19"/>
        <v>0</v>
      </c>
      <c r="G13" s="35">
        <v>2.2999999999999998</v>
      </c>
      <c r="H13" s="38">
        <f t="shared" si="20"/>
        <v>0</v>
      </c>
      <c r="I13" s="10">
        <f t="shared" si="4"/>
        <v>0</v>
      </c>
      <c r="J13" s="37">
        <f t="shared" si="21"/>
        <v>0</v>
      </c>
      <c r="K13" s="36">
        <f t="shared" si="22"/>
        <v>0</v>
      </c>
      <c r="L13" s="9">
        <f t="shared" si="23"/>
        <v>0</v>
      </c>
      <c r="M13" s="10">
        <f t="shared" si="24"/>
        <v>0</v>
      </c>
      <c r="N13" s="37">
        <f t="shared" si="25"/>
        <v>0</v>
      </c>
      <c r="O13" s="36">
        <f t="shared" si="26"/>
        <v>0</v>
      </c>
      <c r="P13" s="9">
        <f t="shared" si="27"/>
        <v>0</v>
      </c>
      <c r="Q13" s="10">
        <f t="shared" si="12"/>
        <v>0</v>
      </c>
      <c r="R13" s="37">
        <f t="shared" si="28"/>
        <v>0</v>
      </c>
      <c r="S13" s="36">
        <f t="shared" si="29"/>
        <v>0</v>
      </c>
      <c r="T13" s="9">
        <f t="shared" si="30"/>
        <v>0</v>
      </c>
      <c r="U13" s="10">
        <f t="shared" si="31"/>
        <v>0</v>
      </c>
      <c r="V13" s="37">
        <f t="shared" si="32"/>
        <v>0</v>
      </c>
    </row>
    <row r="14" spans="1:24" x14ac:dyDescent="0.25">
      <c r="A14" s="6" t="s">
        <v>16</v>
      </c>
      <c r="B14" s="7"/>
      <c r="C14" s="11">
        <v>1</v>
      </c>
      <c r="D14" s="8">
        <f t="shared" si="0"/>
        <v>0</v>
      </c>
      <c r="E14" s="9">
        <f t="shared" si="18"/>
        <v>0</v>
      </c>
      <c r="F14" s="9">
        <f t="shared" si="19"/>
        <v>0</v>
      </c>
      <c r="G14" s="35">
        <v>2.2999999999999998</v>
      </c>
      <c r="H14" s="38">
        <f t="shared" si="20"/>
        <v>0</v>
      </c>
      <c r="I14" s="10">
        <f t="shared" si="4"/>
        <v>0</v>
      </c>
      <c r="J14" s="37">
        <f t="shared" si="21"/>
        <v>0</v>
      </c>
      <c r="K14" s="36">
        <f t="shared" si="22"/>
        <v>0</v>
      </c>
      <c r="L14" s="9">
        <f t="shared" si="23"/>
        <v>0</v>
      </c>
      <c r="M14" s="10">
        <f t="shared" si="24"/>
        <v>0</v>
      </c>
      <c r="N14" s="37">
        <f t="shared" si="25"/>
        <v>0</v>
      </c>
      <c r="O14" s="36">
        <f t="shared" si="26"/>
        <v>0</v>
      </c>
      <c r="P14" s="9">
        <f t="shared" si="27"/>
        <v>0</v>
      </c>
      <c r="Q14" s="10">
        <f t="shared" si="12"/>
        <v>0</v>
      </c>
      <c r="R14" s="37">
        <f t="shared" si="28"/>
        <v>0</v>
      </c>
      <c r="S14" s="36">
        <f t="shared" si="29"/>
        <v>0</v>
      </c>
      <c r="T14" s="9">
        <f t="shared" si="30"/>
        <v>0</v>
      </c>
      <c r="U14" s="10">
        <f t="shared" si="31"/>
        <v>0</v>
      </c>
      <c r="V14" s="37">
        <f t="shared" si="32"/>
        <v>0</v>
      </c>
    </row>
    <row r="16" spans="1:24" x14ac:dyDescent="0.25">
      <c r="H16" s="34"/>
    </row>
    <row r="18" spans="1:22" x14ac:dyDescent="0.25">
      <c r="A18" s="13"/>
    </row>
    <row r="19" spans="1:22" ht="60" x14ac:dyDescent="0.25">
      <c r="A19" s="14" t="s">
        <v>17</v>
      </c>
      <c r="B19" s="15" t="s">
        <v>1</v>
      </c>
      <c r="C19" s="15" t="s">
        <v>2</v>
      </c>
      <c r="D19" s="15" t="s">
        <v>3</v>
      </c>
      <c r="E19" s="16">
        <v>0.03</v>
      </c>
      <c r="F19" s="3">
        <v>0.03</v>
      </c>
      <c r="G19" s="17" t="s">
        <v>4</v>
      </c>
      <c r="H19" s="3" t="s">
        <v>26</v>
      </c>
      <c r="I19" s="5" t="s">
        <v>21</v>
      </c>
      <c r="J19" s="5" t="s">
        <v>21</v>
      </c>
      <c r="K19" s="25" t="s">
        <v>27</v>
      </c>
      <c r="L19" s="3" t="s">
        <v>27</v>
      </c>
      <c r="M19" s="5" t="s">
        <v>22</v>
      </c>
      <c r="N19" s="5" t="s">
        <v>22</v>
      </c>
      <c r="O19" s="25" t="s">
        <v>28</v>
      </c>
      <c r="P19" s="3" t="s">
        <v>28</v>
      </c>
      <c r="Q19" s="5" t="s">
        <v>23</v>
      </c>
      <c r="R19" s="5" t="s">
        <v>23</v>
      </c>
      <c r="S19" s="25" t="s">
        <v>29</v>
      </c>
      <c r="T19" s="3" t="s">
        <v>29</v>
      </c>
      <c r="U19" s="5" t="s">
        <v>24</v>
      </c>
      <c r="V19" s="5" t="s">
        <v>24</v>
      </c>
    </row>
    <row r="20" spans="1:22" x14ac:dyDescent="0.25">
      <c r="A20" s="18" t="s">
        <v>5</v>
      </c>
      <c r="B20" s="19">
        <v>500</v>
      </c>
      <c r="C20" s="18">
        <v>7</v>
      </c>
      <c r="D20" s="19">
        <f t="shared" ref="D20" si="33">B20/C20</f>
        <v>71.428571428571431</v>
      </c>
      <c r="E20" s="20">
        <f>D20*$E$1</f>
        <v>2.1428571428571428</v>
      </c>
      <c r="F20" s="9">
        <f>ROUND(E20,2)</f>
        <v>2.14</v>
      </c>
      <c r="G20" s="21">
        <v>2.2999999999999998</v>
      </c>
      <c r="H20" s="38">
        <f>IF(F20&gt;G20,G20,F20)</f>
        <v>2.14</v>
      </c>
      <c r="I20" s="10">
        <f>H20*1.1</f>
        <v>2.3540000000000005</v>
      </c>
      <c r="J20" s="37">
        <f>ROUND(I20,2)</f>
        <v>2.35</v>
      </c>
      <c r="K20" s="36">
        <f>IF(F20/2&gt;G20,G20,F20/2)</f>
        <v>1.07</v>
      </c>
      <c r="L20" s="9">
        <f>ROUND(K20,2)</f>
        <v>1.07</v>
      </c>
      <c r="M20" s="10">
        <f>L20*1.1</f>
        <v>1.1770000000000003</v>
      </c>
      <c r="N20" s="37">
        <f>ROUND(M20,2)</f>
        <v>1.18</v>
      </c>
      <c r="O20" s="36">
        <f>IF(F20/3&gt;G20,G20,F20/3)</f>
        <v>0.71333333333333337</v>
      </c>
      <c r="P20" s="9">
        <f>ROUND(O20,2)</f>
        <v>0.71</v>
      </c>
      <c r="Q20" s="10">
        <f>P20*1.1</f>
        <v>0.78100000000000003</v>
      </c>
      <c r="R20" s="37">
        <f>ROUND(Q20,2)</f>
        <v>0.78</v>
      </c>
      <c r="S20" s="36">
        <f>IF(F20/4&gt;G20,G20,F20/4)</f>
        <v>0.53500000000000003</v>
      </c>
      <c r="T20" s="9">
        <f>ROUND(S20,2)</f>
        <v>0.54</v>
      </c>
      <c r="U20" s="10">
        <f>T20*1.1</f>
        <v>0.59400000000000008</v>
      </c>
      <c r="V20" s="37">
        <f>ROUND(U20,2)</f>
        <v>0.59</v>
      </c>
    </row>
    <row r="21" spans="1:22" x14ac:dyDescent="0.25">
      <c r="A21" s="26"/>
      <c r="B21" s="27"/>
      <c r="C21" s="26"/>
      <c r="D21" s="27"/>
      <c r="E21" s="27"/>
      <c r="F21" s="32"/>
      <c r="G21" s="27"/>
      <c r="H21" s="28"/>
      <c r="I21" s="29"/>
      <c r="J21" s="29"/>
      <c r="K21" s="28"/>
      <c r="L21" s="28"/>
      <c r="M21" s="29"/>
      <c r="N21" s="29"/>
      <c r="O21" s="28"/>
      <c r="P21" s="28"/>
      <c r="Q21" s="29"/>
      <c r="R21" s="29"/>
      <c r="S21" s="28"/>
      <c r="T21" s="28"/>
      <c r="U21" s="29"/>
      <c r="V21" s="29"/>
    </row>
    <row r="22" spans="1:22" x14ac:dyDescent="0.25">
      <c r="A22" s="22" t="s">
        <v>25</v>
      </c>
      <c r="B22" s="22">
        <v>3</v>
      </c>
      <c r="C22" s="22"/>
      <c r="D22" s="22"/>
      <c r="E22" s="22"/>
      <c r="F22" s="33"/>
      <c r="G22" s="22"/>
      <c r="H22" s="22"/>
      <c r="I22" s="24"/>
      <c r="J22" s="24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22" t="s">
        <v>18</v>
      </c>
      <c r="B23" s="23">
        <f>R20</f>
        <v>0.78</v>
      </c>
      <c r="C23" s="22"/>
      <c r="D23" s="22"/>
      <c r="E23" s="22"/>
      <c r="F23" s="3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22" t="s">
        <v>19</v>
      </c>
      <c r="B24" s="22"/>
      <c r="C24" s="22"/>
      <c r="D24" s="22"/>
      <c r="E24" s="22"/>
      <c r="F24" s="33"/>
      <c r="G24" s="22"/>
      <c r="H24" s="23">
        <f>B23*B22*C20</f>
        <v>16.38</v>
      </c>
      <c r="I24" s="22"/>
      <c r="J24" s="22"/>
      <c r="K24" s="22"/>
      <c r="L24" s="22"/>
      <c r="M24" s="22"/>
      <c r="N24" s="22"/>
      <c r="P24" s="23"/>
      <c r="Q24" s="23"/>
      <c r="R24" s="23"/>
      <c r="S24" s="22"/>
      <c r="T24" s="22"/>
      <c r="U24" s="23"/>
      <c r="V24" s="23"/>
    </row>
    <row r="25" spans="1:22" x14ac:dyDescent="0.25">
      <c r="A25" s="22" t="s">
        <v>20</v>
      </c>
      <c r="B25" s="22"/>
      <c r="C25" s="22"/>
      <c r="D25" s="22"/>
      <c r="E25" s="22"/>
      <c r="F25" s="33"/>
      <c r="G25" s="22"/>
      <c r="H25" s="23">
        <f>B23*2*C20</f>
        <v>10.92</v>
      </c>
      <c r="I25" s="22"/>
      <c r="J25" s="22"/>
      <c r="K25" s="22"/>
      <c r="L25" s="22"/>
      <c r="M25" s="22"/>
      <c r="N25" s="22"/>
      <c r="P25" s="23"/>
      <c r="Q25" s="23"/>
      <c r="R25" s="23"/>
      <c r="S25" s="22"/>
      <c r="T25" s="22"/>
      <c r="U25" s="23"/>
      <c r="V25" s="23"/>
    </row>
  </sheetData>
  <sheetProtection algorithmName="SHA-512" hashValue="UK5DweLUxEomzbn92yDjIKiTAphdwbBZ3rptMmDYucK2lKG1UVI34zZTAxW1N8NCT5TnjlAKX6Tk3ykyufRsPA==" saltValue="S5u2jLqBiIqxRr8Rn39xrQ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83" orientation="landscape" verticalDpi="597" r:id="rId1"/>
  <headerFooter>
    <oddHeader>&amp;CCalcul de la taxe de séjour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Meublés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FRISON</dc:creator>
  <cp:lastModifiedBy>Laurence FRISON</cp:lastModifiedBy>
  <dcterms:created xsi:type="dcterms:W3CDTF">2018-10-12T08:35:59Z</dcterms:created>
  <dcterms:modified xsi:type="dcterms:W3CDTF">2018-10-24T09:44:12Z</dcterms:modified>
</cp:coreProperties>
</file>